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ursos de Once\REC11_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F39" i="1"/>
  <c r="G39" i="1" s="1"/>
  <c r="H39" i="1"/>
  <c r="F38" i="1"/>
  <c r="G38" i="1" s="1"/>
  <c r="H38" i="1"/>
  <c r="F37" i="1"/>
  <c r="G37" i="1" s="1"/>
  <c r="H37" i="1"/>
  <c r="F36" i="1"/>
  <c r="G36" i="1" s="1"/>
  <c r="H36" i="1"/>
  <c r="F35" i="1"/>
  <c r="G35" i="1" s="1"/>
  <c r="H35" i="1"/>
  <c r="F34" i="1"/>
  <c r="G34" i="1" s="1"/>
  <c r="H34" i="1"/>
  <c r="F33" i="1"/>
  <c r="G33" i="1" s="1"/>
  <c r="H33" i="1"/>
  <c r="F32" i="1"/>
  <c r="G32" i="1" s="1"/>
  <c r="H32" i="1"/>
  <c r="F31" i="1"/>
  <c r="G31" i="1" s="1"/>
  <c r="H31" i="1"/>
  <c r="F30" i="1"/>
  <c r="G30" i="1" s="1"/>
  <c r="H30" i="1"/>
  <c r="F29" i="1"/>
  <c r="G29" i="1" s="1"/>
  <c r="H29" i="1"/>
  <c r="F28" i="1"/>
  <c r="G28" i="1" s="1"/>
  <c r="H28" i="1"/>
  <c r="F27" i="1"/>
  <c r="G27" i="1" s="1"/>
  <c r="H27" i="1"/>
  <c r="F26" i="1"/>
  <c r="G26" i="1" s="1"/>
  <c r="H26" i="1"/>
  <c r="F25" i="1"/>
  <c r="G25" i="1" s="1"/>
  <c r="H25" i="1"/>
  <c r="F24" i="1"/>
  <c r="G24" i="1" s="1"/>
  <c r="H24" i="1"/>
  <c r="F23" i="1"/>
  <c r="G23" i="1" s="1"/>
  <c r="H23" i="1"/>
  <c r="F22" i="1"/>
  <c r="G22" i="1" s="1"/>
  <c r="H22" i="1"/>
  <c r="F21" i="1"/>
  <c r="G21" i="1" s="1"/>
  <c r="H21" i="1"/>
  <c r="F20" i="1"/>
  <c r="G20" i="1" s="1"/>
  <c r="H20" i="1"/>
  <c r="H19" i="1"/>
  <c r="H18" i="1"/>
  <c r="H17" i="1"/>
  <c r="H16" i="1"/>
  <c r="H15" i="1"/>
  <c r="H14" i="1"/>
  <c r="H13" i="1"/>
  <c r="F12" i="1"/>
  <c r="G12" i="1" s="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I10" i="1"/>
  <c r="C10" i="1"/>
  <c r="A10" i="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s="1"/>
  <c r="G16" i="1" s="1"/>
  <c r="A17" i="1" l="1"/>
  <c r="F17" i="1" s="1"/>
  <c r="G17" i="1" s="1"/>
  <c r="A18" i="1" l="1"/>
  <c r="F18" i="1" s="1"/>
  <c r="G18" i="1" s="1"/>
  <c r="A19" i="1" l="1"/>
  <c r="F19" i="1" s="1"/>
  <c r="G19" i="1" s="1"/>
  <c r="A20" i="1" l="1"/>
  <c r="A21" i="1" l="1"/>
  <c r="A22" i="1" l="1"/>
  <c r="A23" i="1" l="1"/>
  <c r="A24" i="1" l="1"/>
  <c r="A25" i="1" l="1"/>
  <c r="A26" i="1" l="1"/>
  <c r="A27" i="1" l="1"/>
  <c r="A28" i="1" l="1"/>
  <c r="A29" i="1" l="1"/>
  <c r="A30" i="1" l="1"/>
  <c r="A31" i="1" l="1"/>
  <c r="A32" i="1" l="1"/>
  <c r="A33" i="1" l="1"/>
  <c r="A34" i="1" l="1"/>
  <c r="A35" i="1" l="1"/>
  <c r="A36" i="1" l="1"/>
  <c r="A37" i="1" l="1"/>
  <c r="A38" i="1" l="1"/>
  <c r="A39" i="1" l="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<sst xmlns="http://schemas.openxmlformats.org/spreadsheetml/2006/main" count="404" uniqueCount="193">
  <si>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</si>
  <si>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</si>
  <si>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</si>
  <si>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</si>
  <si>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</si>
  <si>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</si>
  <si>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</si>
  <si>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</si>
  <si>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</si>
  <si>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</si>
  <si>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</si>
  <si>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</si>
  <si>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</si>
  <si>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</si>
  <si>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</si>
  <si>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</si>
  <si>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</si>
  <si>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</si>
  <si>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</si>
  <si>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</si>
  <si>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</si>
  <si>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</si>
  <si>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</si>
  <si>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</si>
  <si>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</si>
  <si>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</si>
  <si>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</si>
  <si>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</si>
  <si>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</si>
  <si>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</si>
  <si>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</si>
  <si>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</si>
  <si>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</si>
  <si>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</si>
  <si>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</si>
  <si>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</si>
  <si>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</si>
  <si>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</si>
  <si>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</si>
  <si>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</si>
  <si>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</si>
  <si>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</si>
  <si>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</si>
  <si>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</si>
  <si>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</si>
  <si>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</si>
  <si>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</si>
  <si>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</si>
  <si>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</si>
  <si>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</si>
  <si>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</si>
  <si>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</si>
  <si>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</si>
  <si>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</si>
  <si>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</si>
  <si>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</si>
  <si>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</si>
  <si>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</si>
  <si>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</si>
  <si>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</si>
  <si>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</si>
  <si>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</si>
  <si>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</si>
  <si>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</si>
  <si>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</si>
  <si>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</si>
  <si>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</si>
  <si>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</si>
  <si>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</si>
  <si>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</si>
  <si>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</si>
  <si>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</si>
  <si>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</si>
  <si>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</si>
  <si>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</si>
  <si>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</si>
  <si>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</si>
  <si>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</si>
  <si>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</si>
  <si>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</si>
  <si>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</si>
  <si>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</si>
  <si>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</si>
  <si>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</si>
  <si>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</si>
  <si>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</si>
  <si>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</si>
  <si>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</si>
  <si>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</si>
  <si>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</si>
  <si>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</si>
  <si>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</si>
  <si>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</si>
  <si>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</si>
  <si>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</si>
  <si>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</si>
  <si>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</si>
  <si>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</si>
  <si>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</si>
  <si>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</si>
  <si>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</si>
  <si>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</si>
  <si>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</si>
  <si>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</si>
  <si>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</si>
  <si>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</si>
  <si>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</si>
  <si>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</si>
  <si>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</si>
  <si>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</si>
  <si>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</si>
  <si>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</si>
  <si>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</si>
  <si>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</si>
  <si>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</si>
  <si>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</si>
  <si>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</si>
  <si>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</si>
  <si>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</si>
  <si>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</si>
  <si>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</si>
  <si>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</si>
  <si>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</si>
  <si>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</si>
  <si>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</si>
  <si>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</si>
  <si>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</si>
  <si>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</si>
  <si>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</si>
  <si>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</si>
  <si>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</si>
  <si>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</si>
  <si>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</si>
  <si>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</si>
  <si>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</si>
  <si>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</si>
  <si>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</si>
  <si>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</si>
  <si>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</si>
  <si>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</si>
  <si>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</si>
  <si>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</si>
  <si>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</si>
  <si>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</si>
  <si>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</si>
  <si>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</si>
  <si>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</si>
  <si>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</si>
  <si>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</si>
  <si>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</si>
  <si>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</si>
  <si>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</si>
  <si>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</si>
  <si>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</si>
  <si>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</si>
  <si>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</si>
  <si>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</si>
  <si>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</si>
  <si>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</si>
  <si>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</si>
  <si>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</si>
  <si>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</si>
  <si>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</si>
  <si>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</si>
  <si>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</si>
  <si>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</si>
  <si>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</si>
  <si>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</si>
  <si>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</si>
  <si>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</si>
  <si>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</si>
  <si>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</si>
  <si>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</si>
  <si>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</si>
  <si>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</si>
  <si>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</si>
  <si>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</si>
  <si>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</si>
  <si>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</si>
  <si>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</si>
  <si>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</si>
  <si>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</si>
  <si>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</si>
  <si>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</si>
  <si>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</si>
  <si>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</si>
  <si>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</si>
  <si>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</si>
  <si>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Lyz Bernal</t>
  </si>
  <si>
    <t>CN_11_14_REC200</t>
  </si>
  <si>
    <t xml:space="preserve">Ver descripción y observaciones </t>
  </si>
  <si>
    <t>Ilustración</t>
  </si>
  <si>
    <t>Realizar igual a imagen guía, el signo de interrogación en bold y de color verde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</si>
</sst>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9</xdr:col>
      <xdr:colOff>119063</xdr:colOff>
      <xdr:row>9</xdr:row>
      <xdr:rowOff>71437</xdr:rowOff>
    </xdr:from>
    <xdr:to>
      <xdr:col>9</xdr:col>
      <xdr:colOff>4485003</xdr:colOff>
      <xdr:row>9</xdr:row>
      <xdr:rowOff>1125036</xdr:rowOff>
    </xdr:to>
    <xdr:pic>
      <xdr:nvPicPr>
        <xdr:cNvPr id="2" name="Imagen 1"/>
        <xdr:cNvPicPr>
          <a:picLocks noChangeAspect="1"/>
        </xdr:cNvPicPr>
      </xdr:nvPicPr>
      <xdr:blipFill rotWithShape="1">
        <a:blip xmlns:r="http://schemas.openxmlformats.org/officeDocument/2006/relationships" r:embed="rId1"/>
        <a:srcRect l="12255" t="34463" r="27861" b="39833"/>
        <a:stretch/>
      </xdr:blipFill>
      <xdr:spPr>
        <a:xfrm>
          <a:off x="13835063" y="2190750"/>
          <a:ext cx="4365940" cy="1053599"/>
        </a:xfrm>
        <a:prstGeom prst="rect">
          <a:avLst/>
        </a:prstGeom>
      </xdr:spPr>
    </xdr:pic>
    <xdr:clientData/>
  </xdr:twoCellAnchor>
  <xdr:twoCellAnchor editAs="oneCell">
    <xdr:from>
      <xdr:col>9</xdr:col>
      <xdr:colOff>388937</xdr:colOff>
      <xdr:row>10</xdr:row>
      <xdr:rowOff>158750</xdr:rowOff>
    </xdr:from>
    <xdr:to>
      <xdr:col>9</xdr:col>
      <xdr:colOff>3698806</xdr:colOff>
      <xdr:row>10</xdr:row>
      <xdr:rowOff>912568</xdr:rowOff>
    </xdr:to>
    <xdr:pic>
      <xdr:nvPicPr>
        <xdr:cNvPr id="3" name="Imagen 2"/>
        <xdr:cNvPicPr>
          <a:picLocks noChangeAspect="1"/>
        </xdr:cNvPicPr>
      </xdr:nvPicPr>
      <xdr:blipFill rotWithShape="1">
        <a:blip xmlns:r="http://schemas.openxmlformats.org/officeDocument/2006/relationships" r:embed="rId2"/>
        <a:srcRect l="12353" t="61223" r="12023" b="8143"/>
        <a:stretch/>
      </xdr:blipFill>
      <xdr:spPr>
        <a:xfrm>
          <a:off x="14104937" y="3841750"/>
          <a:ext cx="3309869" cy="753818"/>
        </a:xfrm>
        <a:prstGeom prst="rect">
          <a:avLst/>
        </a:prstGeom>
      </xdr:spPr>
    </xdr:pic>
    <xdr:clientData/>
  </xdr:twoCellAnchor>
  <xdr:twoCellAnchor editAs="oneCell">
    <xdr:from>
      <xdr:col>9</xdr:col>
      <xdr:colOff>127000</xdr:colOff>
      <xdr:row>11</xdr:row>
      <xdr:rowOff>95250</xdr:rowOff>
    </xdr:from>
    <xdr:to>
      <xdr:col>9</xdr:col>
      <xdr:colOff>4486373</xdr:colOff>
      <xdr:row>11</xdr:row>
      <xdr:rowOff>809625</xdr:rowOff>
    </xdr:to>
    <xdr:pic>
      <xdr:nvPicPr>
        <xdr:cNvPr id="4" name="Imagen 3"/>
        <xdr:cNvPicPr>
          <a:picLocks noChangeAspect="1"/>
        </xdr:cNvPicPr>
      </xdr:nvPicPr>
      <xdr:blipFill rotWithShape="1">
        <a:blip xmlns:r="http://schemas.openxmlformats.org/officeDocument/2006/relationships" r:embed="rId3"/>
        <a:srcRect l="13047" t="10343" r="10242" b="67298"/>
        <a:stretch/>
      </xdr:blipFill>
      <xdr:spPr>
        <a:xfrm>
          <a:off x="13843000" y="5341938"/>
          <a:ext cx="4359373" cy="714375"/>
        </a:xfrm>
        <a:prstGeom prst="rect">
          <a:avLst/>
        </a:prstGeom>
      </xdr:spPr>
    </xdr:pic>
    <xdr:clientData/>
  </xdr:twoCellAnchor>
  <xdr:twoCellAnchor editAs="oneCell">
    <xdr:from>
      <xdr:col>9</xdr:col>
      <xdr:colOff>198438</xdr:colOff>
      <xdr:row>12</xdr:row>
      <xdr:rowOff>134938</xdr:rowOff>
    </xdr:from>
    <xdr:to>
      <xdr:col>9</xdr:col>
      <xdr:colOff>4287455</xdr:colOff>
      <xdr:row>12</xdr:row>
      <xdr:rowOff>1134018</xdr:rowOff>
    </xdr:to>
    <xdr:pic>
      <xdr:nvPicPr>
        <xdr:cNvPr id="5" name="Imagen 4"/>
        <xdr:cNvPicPr>
          <a:picLocks noChangeAspect="1"/>
        </xdr:cNvPicPr>
      </xdr:nvPicPr>
      <xdr:blipFill>
        <a:blip xmlns:r="http://schemas.openxmlformats.org/officeDocument/2006/relationships" r:embed="rId4"/>
        <a:stretch>
          <a:fillRect/>
        </a:stretch>
      </xdr:blipFill>
      <xdr:spPr>
        <a:xfrm>
          <a:off x="13914438" y="6945313"/>
          <a:ext cx="4089017" cy="999080"/>
        </a:xfrm>
        <a:prstGeom prst="rect">
          <a:avLst/>
        </a:prstGeom>
      </xdr:spPr>
    </xdr:pic>
    <xdr:clientData/>
  </xdr:twoCellAnchor>
  <xdr:twoCellAnchor editAs="oneCell">
    <xdr:from>
      <xdr:col>9</xdr:col>
      <xdr:colOff>111125</xdr:colOff>
      <xdr:row>13</xdr:row>
      <xdr:rowOff>95250</xdr:rowOff>
    </xdr:from>
    <xdr:to>
      <xdr:col>9</xdr:col>
      <xdr:colOff>4230688</xdr:colOff>
      <xdr:row>13</xdr:row>
      <xdr:rowOff>703303</xdr:rowOff>
    </xdr:to>
    <xdr:pic>
      <xdr:nvPicPr>
        <xdr:cNvPr id="6" name="Imagen 5"/>
        <xdr:cNvPicPr>
          <a:picLocks noChangeAspect="1"/>
        </xdr:cNvPicPr>
      </xdr:nvPicPr>
      <xdr:blipFill rotWithShape="1">
        <a:blip xmlns:r="http://schemas.openxmlformats.org/officeDocument/2006/relationships" r:embed="rId5"/>
        <a:srcRect l="14432" t="66153" r="5094" b="12720"/>
        <a:stretch/>
      </xdr:blipFill>
      <xdr:spPr>
        <a:xfrm>
          <a:off x="13827125" y="8342313"/>
          <a:ext cx="4119563" cy="608053"/>
        </a:xfrm>
        <a:prstGeom prst="rect">
          <a:avLst/>
        </a:prstGeom>
      </xdr:spPr>
    </xdr:pic>
    <xdr:clientData/>
  </xdr:twoCellAnchor>
  <xdr:twoCellAnchor editAs="oneCell">
    <xdr:from>
      <xdr:col>9</xdr:col>
      <xdr:colOff>158750</xdr:colOff>
      <xdr:row>14</xdr:row>
      <xdr:rowOff>166687</xdr:rowOff>
    </xdr:from>
    <xdr:to>
      <xdr:col>9</xdr:col>
      <xdr:colOff>4564063</xdr:colOff>
      <xdr:row>14</xdr:row>
      <xdr:rowOff>728092</xdr:rowOff>
    </xdr:to>
    <xdr:pic>
      <xdr:nvPicPr>
        <xdr:cNvPr id="7" name="Imagen 6"/>
        <xdr:cNvPicPr>
          <a:picLocks noChangeAspect="1"/>
        </xdr:cNvPicPr>
      </xdr:nvPicPr>
      <xdr:blipFill rotWithShape="1">
        <a:blip xmlns:r="http://schemas.openxmlformats.org/officeDocument/2006/relationships" r:embed="rId6"/>
        <a:srcRect l="18689" t="11928" r="5193" b="70818"/>
        <a:stretch/>
      </xdr:blipFill>
      <xdr:spPr>
        <a:xfrm>
          <a:off x="13874750" y="9977437"/>
          <a:ext cx="4405313" cy="561405"/>
        </a:xfrm>
        <a:prstGeom prst="rect">
          <a:avLst/>
        </a:prstGeom>
      </xdr:spPr>
    </xdr:pic>
    <xdr:clientData/>
  </xdr:twoCellAnchor>
  <xdr:twoCellAnchor editAs="oneCell">
    <xdr:from>
      <xdr:col>9</xdr:col>
      <xdr:colOff>666750</xdr:colOff>
      <xdr:row>15</xdr:row>
      <xdr:rowOff>365125</xdr:rowOff>
    </xdr:from>
    <xdr:to>
      <xdr:col>9</xdr:col>
      <xdr:colOff>3890536</xdr:colOff>
      <xdr:row>15</xdr:row>
      <xdr:rowOff>848974</xdr:rowOff>
    </xdr:to>
    <xdr:pic>
      <xdr:nvPicPr>
        <xdr:cNvPr id="8" name="Imagen 7"/>
        <xdr:cNvPicPr>
          <a:picLocks noChangeAspect="1"/>
        </xdr:cNvPicPr>
      </xdr:nvPicPr>
      <xdr:blipFill rotWithShape="1">
        <a:blip xmlns:r="http://schemas.openxmlformats.org/officeDocument/2006/relationships" r:embed="rId7"/>
        <a:srcRect l="12353" t="29358" r="30929" b="55501"/>
        <a:stretch/>
      </xdr:blipFill>
      <xdr:spPr>
        <a:xfrm>
          <a:off x="14382750" y="11739563"/>
          <a:ext cx="3223786" cy="483849"/>
        </a:xfrm>
        <a:prstGeom prst="rect">
          <a:avLst/>
        </a:prstGeom>
      </xdr:spPr>
    </xdr:pic>
    <xdr:clientData/>
  </xdr:twoCellAnchor>
  <xdr:twoCellAnchor editAs="oneCell">
    <xdr:from>
      <xdr:col>9</xdr:col>
      <xdr:colOff>833438</xdr:colOff>
      <xdr:row>16</xdr:row>
      <xdr:rowOff>405946</xdr:rowOff>
    </xdr:from>
    <xdr:to>
      <xdr:col>9</xdr:col>
      <xdr:colOff>3711982</xdr:colOff>
      <xdr:row>16</xdr:row>
      <xdr:rowOff>1024854</xdr:rowOff>
    </xdr:to>
    <xdr:pic>
      <xdr:nvPicPr>
        <xdr:cNvPr id="9" name="Imagen 8"/>
        <xdr:cNvPicPr>
          <a:picLocks noChangeAspect="1"/>
        </xdr:cNvPicPr>
      </xdr:nvPicPr>
      <xdr:blipFill rotWithShape="1">
        <a:blip xmlns:r="http://schemas.openxmlformats.org/officeDocument/2006/relationships" r:embed="rId8"/>
        <a:srcRect l="11264" t="43618" r="20140" b="30149"/>
        <a:stretch/>
      </xdr:blipFill>
      <xdr:spPr>
        <a:xfrm>
          <a:off x="14549438" y="13352009"/>
          <a:ext cx="2878544" cy="618908"/>
        </a:xfrm>
        <a:prstGeom prst="rect">
          <a:avLst/>
        </a:prstGeom>
      </xdr:spPr>
    </xdr:pic>
    <xdr:clientData/>
  </xdr:twoCellAnchor>
  <xdr:twoCellAnchor editAs="oneCell">
    <xdr:from>
      <xdr:col>9</xdr:col>
      <xdr:colOff>404813</xdr:colOff>
      <xdr:row>17</xdr:row>
      <xdr:rowOff>134938</xdr:rowOff>
    </xdr:from>
    <xdr:to>
      <xdr:col>9</xdr:col>
      <xdr:colOff>3740443</xdr:colOff>
      <xdr:row>17</xdr:row>
      <xdr:rowOff>912837</xdr:rowOff>
    </xdr:to>
    <xdr:pic>
      <xdr:nvPicPr>
        <xdr:cNvPr id="10" name="Imagen 9"/>
        <xdr:cNvPicPr>
          <a:picLocks noChangeAspect="1"/>
        </xdr:cNvPicPr>
      </xdr:nvPicPr>
      <xdr:blipFill rotWithShape="1">
        <a:blip xmlns:r="http://schemas.openxmlformats.org/officeDocument/2006/relationships" r:embed="rId7"/>
        <a:srcRect l="14234" t="72315" r="32711" b="5678"/>
        <a:stretch/>
      </xdr:blipFill>
      <xdr:spPr>
        <a:xfrm>
          <a:off x="14120813" y="14644688"/>
          <a:ext cx="3335630" cy="777899"/>
        </a:xfrm>
        <a:prstGeom prst="rect">
          <a:avLst/>
        </a:prstGeom>
      </xdr:spPr>
    </xdr:pic>
    <xdr:clientData/>
  </xdr:twoCellAnchor>
  <xdr:twoCellAnchor editAs="oneCell">
    <xdr:from>
      <xdr:col>9</xdr:col>
      <xdr:colOff>15875</xdr:colOff>
      <xdr:row>18</xdr:row>
      <xdr:rowOff>174625</xdr:rowOff>
    </xdr:from>
    <xdr:to>
      <xdr:col>9</xdr:col>
      <xdr:colOff>4601643</xdr:colOff>
      <xdr:row>18</xdr:row>
      <xdr:rowOff>990685</xdr:rowOff>
    </xdr:to>
    <xdr:pic>
      <xdr:nvPicPr>
        <xdr:cNvPr id="11" name="Imagen 10"/>
        <xdr:cNvPicPr>
          <a:picLocks noChangeAspect="1"/>
        </xdr:cNvPicPr>
      </xdr:nvPicPr>
      <xdr:blipFill rotWithShape="1">
        <a:blip xmlns:r="http://schemas.openxmlformats.org/officeDocument/2006/relationships" r:embed="rId9"/>
        <a:srcRect l="11264" t="27949" r="14201" b="48460"/>
        <a:stretch/>
      </xdr:blipFill>
      <xdr:spPr>
        <a:xfrm>
          <a:off x="13731875" y="16033750"/>
          <a:ext cx="4585768" cy="8160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H1" zoomScale="120" zoomScaleNormal="120" zoomScalePageLayoutView="140" workbookViewId="0">
      <pane ySplit="9" topLeftCell="A19" activePane="bottomLeft" state="frozen"/>
      <selection pane="bottomLeft" activeCell="K19" sqref="K19"/>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60.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M6A</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77</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M6A</v>
      </c>
      <c r="F9" s="57" t="s">
        <v>61</v>
      </c>
      <c r="G9" s="57" t="s">
        <v>59</v>
      </c>
      <c r="H9" s="57" t="s">
        <v>60</v>
      </c>
      <c r="I9" s="57" t="s">
        <v>114</v>
      </c>
      <c r="J9" s="18" t="s">
        <v>6</v>
      </c>
      <c r="K9" s="19" t="s">
        <v>7</v>
      </c>
      <c r="O9" s="2" t="str">
        <f>'Definición técnica de imagenes'!A11</f>
        <v>M10B</v>
      </c>
    </row>
    <row r="10" spans="1:16" s="11" customFormat="1" ht="123" customHeight="1" x14ac:dyDescent="0.25">
      <c r="A10" s="12" t="str">
        <f>IF(OR(B10&lt;&gt;"",J10&lt;&gt;""),"IMG01","")</f>
        <v>IMG01</v>
      </c>
      <c r="B10" s="62" t="s">
        <v>190</v>
      </c>
      <c r="C10" s="20" t="str">
        <f t="shared" ref="C10:C41" si="0">IF(OR(B10&lt;&gt;"",J10&lt;&gt;""),IF($G$4="Recurso",CONCATENATE($G$4," ",$G$5),$G$4),"")</f>
        <v>Recurso M6A</v>
      </c>
      <c r="D10" s="63" t="s">
        <v>191</v>
      </c>
      <c r="E10" s="63" t="s">
        <v>155</v>
      </c>
      <c r="F10" s="13" t="str">
        <f t="shared" ref="F10" ca="1" si="1">IF(OR(B10&lt;&gt;"",J10&lt;&gt;""),CONCATENATE($C$7,"_",$A10,IF($G$4="Cuaderno de Estudio","_small",CONCATENATE(IF(I10="","","n"),IF(LEFT($G$5,1)="F",".jpg",".png")))),"")</f>
        <v>CN_11_14_REC200_IMG01n.png</v>
      </c>
      <c r="G10" s="13" t="str">
        <f ca="1">IF($F10&lt;&gt;"",IF($G$4="Recurso",VLOOKUP($E10,OFFSET('Definición técnica de imagenes'!$A$1,MATCH($G$5,'Definición técnica de imagenes'!$A$1:$A$104,0)-1,1,COUNTIF('Definición técnica de imagenes'!$A$3:$A$102,$G$5),5),5,FALSE),'Definición técnica de imagenes'!$F$16),"")</f>
        <v>286 x 286 px</v>
      </c>
      <c r="H10" s="13" t="str">
        <f t="shared" ref="H10" ca="1" si="2">IF(AND(I10&lt;&gt;"",I10&lt;&gt;0),IF(OR(B10&lt;&gt;"",J10&lt;&gt;""),CONCATENATE($C$7,"_",$A10,IF($G$4="Cuaderno de Estudio","_zoom",CONCATENATE("a",IF(LEFT($G$5,1)="F",".jpg",".png")))),""),"")</f>
        <v>CN_11_14_REC200_IMG01a.png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500 x 500 px</v>
      </c>
      <c r="J10" s="63"/>
      <c r="K10" s="64" t="s">
        <v>192</v>
      </c>
      <c r="O10" s="2" t="str">
        <f>'Definición técnica de imagenes'!A12</f>
        <v>M12D</v>
      </c>
    </row>
    <row r="11" spans="1:16" s="11" customFormat="1" ht="123" customHeight="1" x14ac:dyDescent="0.25">
      <c r="A11" s="12" t="str">
        <f t="shared" ref="A11:A18" si="3">IF(OR(B11&lt;&gt;"",J11&lt;&gt;""),CONCATENATE(LEFT(A10,3),IF(MID(A10,4,2)+1&lt;10,CONCATENATE("0",MID(A10,4,2)+1))),"")</f>
        <v>IMG02</v>
      </c>
      <c r="B11" s="62" t="s">
        <v>190</v>
      </c>
      <c r="C11" s="20" t="str">
        <f t="shared" si="0"/>
        <v>Recurso M6A</v>
      </c>
      <c r="D11" s="63" t="s">
        <v>191</v>
      </c>
      <c r="E11" s="63" t="s">
        <v>155</v>
      </c>
      <c r="F11" s="13" t="str">
        <f t="shared" ref="F11:F74" ca="1" si="4">IF(OR(B11&lt;&gt;"",J11&lt;&gt;""),CONCATENATE($C$7,"_",$A11,IF($G$4="Cuaderno de Estudio","_small",CONCATENATE(IF(I11="","","n"),IF(LEFT($G$5,1)="F",".jpg",".png")))),"")</f>
        <v>CN_11_14_REC200_IMG02n.png</v>
      </c>
      <c r="G11" s="13" t="str">
        <f ca="1">IF($F11&lt;&gt;"",IF($G$4="Recurso",VLOOKUP($E11,OFFSET('Definición técnica de imagenes'!$A$1,MATCH($G$5,'Definición técnica de imagenes'!$A$1:$A$104,0)-1,1,COUNTIF('Definición técnica de imagenes'!$A$3:$A$102,$G$5),5),5,FALSE),'Definición técnica de imagenes'!$F$16),"")</f>
        <v>286 x 286 px</v>
      </c>
      <c r="H11" s="13" t="str">
        <f t="shared" ref="H11:H74" ca="1" si="5">IF(AND(I11&lt;&gt;"",I11&lt;&gt;0),IF(OR(B11&lt;&gt;"",J11&lt;&gt;""),CONCATENATE($C$7,"_",$A11,IF($G$4="Cuaderno de Estudio","_zoom",CONCATENATE("a",IF(LEFT($G$5,1)="F",".jpg",".png")))),""),"")</f>
        <v>CN_11_14_REC200_IMG02a.png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500 x 500 px</v>
      </c>
      <c r="J11" s="64"/>
      <c r="K11" s="65" t="s">
        <v>192</v>
      </c>
      <c r="O11" s="2" t="str">
        <f>'Definición técnica de imagenes'!A13</f>
        <v>M101</v>
      </c>
    </row>
    <row r="12" spans="1:16" s="11" customFormat="1" ht="123" customHeight="1" x14ac:dyDescent="0.25">
      <c r="A12" s="12" t="str">
        <f t="shared" si="3"/>
        <v>IMG03</v>
      </c>
      <c r="B12" s="62" t="s">
        <v>190</v>
      </c>
      <c r="C12" s="20" t="str">
        <f t="shared" si="0"/>
        <v>Recurso M6A</v>
      </c>
      <c r="D12" s="63" t="s">
        <v>191</v>
      </c>
      <c r="E12" s="63" t="s">
        <v>155</v>
      </c>
      <c r="F12" s="13" t="str">
        <f t="shared" ca="1" si="4"/>
        <v>CN_11_14_REC200_IMG03n.png</v>
      </c>
      <c r="G12" s="13" t="str">
        <f ca="1">IF($F12&lt;&gt;"",IF($G$4="Recurso",VLOOKUP($E12,OFFSET('Definición técnica de imagenes'!$A$1,MATCH($G$5,'Definición técnica de imagenes'!$A$1:$A$104,0)-1,1,COUNTIF('Definición técnica de imagenes'!$A$3:$A$102,$G$5),5),5,FALSE),'Definición técnica de imagenes'!$F$16),"")</f>
        <v>286 x 286 px</v>
      </c>
      <c r="H12" s="13" t="str">
        <f t="shared" ca="1" si="5"/>
        <v>CN_11_14_REC200_IMG03a.png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500 x 500 px</v>
      </c>
      <c r="J12" s="64"/>
      <c r="K12" s="64" t="s">
        <v>192</v>
      </c>
      <c r="O12" s="2" t="str">
        <f>'Definición técnica de imagenes'!A18</f>
        <v>Diaporama F1</v>
      </c>
    </row>
    <row r="13" spans="1:16" s="11" customFormat="1" ht="113.25" customHeight="1" x14ac:dyDescent="0.25">
      <c r="A13" s="12" t="str">
        <f t="shared" si="3"/>
        <v>IMG04</v>
      </c>
      <c r="B13" s="62" t="s">
        <v>190</v>
      </c>
      <c r="C13" s="20" t="str">
        <f t="shared" si="0"/>
        <v>Recurso M6A</v>
      </c>
      <c r="D13" s="63" t="s">
        <v>191</v>
      </c>
      <c r="E13" s="63" t="s">
        <v>155</v>
      </c>
      <c r="F13" s="13" t="str">
        <f t="shared" ca="1" si="4"/>
        <v>CN_11_14_REC200_IMG04n.png</v>
      </c>
      <c r="G13" s="13" t="str">
        <f ca="1">IF($F13&lt;&gt;"",IF($G$4="Recurso",VLOOKUP($E13,OFFSET('Definición técnica de imagenes'!$A$1,MATCH($G$5,'Definición técnica de imagenes'!$A$1:$A$104,0)-1,1,COUNTIF('Definición técnica de imagenes'!$A$3:$A$102,$G$5),5),5,FALSE),'Definición técnica de imagenes'!$F$16),"")</f>
        <v>286 x 286 px</v>
      </c>
      <c r="H13" s="13" t="str">
        <f t="shared" ca="1" si="5"/>
        <v>CN_11_14_REC200_IMG04a.png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500 x 500 px</v>
      </c>
      <c r="J13" s="64"/>
      <c r="K13" s="64" t="s">
        <v>192</v>
      </c>
      <c r="O13" s="2" t="str">
        <f>'Definición técnica de imagenes'!A19</f>
        <v>F4</v>
      </c>
    </row>
    <row r="14" spans="1:16" s="11" customFormat="1" ht="123" customHeight="1" x14ac:dyDescent="0.25">
      <c r="A14" s="12" t="str">
        <f t="shared" si="3"/>
        <v>IMG05</v>
      </c>
      <c r="B14" s="62" t="s">
        <v>190</v>
      </c>
      <c r="C14" s="20" t="str">
        <f t="shared" si="0"/>
        <v>Recurso M6A</v>
      </c>
      <c r="D14" s="63" t="s">
        <v>191</v>
      </c>
      <c r="E14" s="63" t="s">
        <v>155</v>
      </c>
      <c r="F14" s="13" t="str">
        <f t="shared" ca="1" si="4"/>
        <v>CN_11_14_REC200_IMG05n.png</v>
      </c>
      <c r="G14" s="13" t="str">
        <f ca="1">IF($F14&lt;&gt;"",IF($G$4="Recurso",VLOOKUP($E14,OFFSET('Definición técnica de imagenes'!$A$1,MATCH($G$5,'Definición técnica de imagenes'!$A$1:$A$104,0)-1,1,COUNTIF('Definición técnica de imagenes'!$A$3:$A$102,$G$5),5),5,FALSE),'Definición técnica de imagenes'!$F$16),"")</f>
        <v>286 x 286 px</v>
      </c>
      <c r="H14" s="13" t="str">
        <f t="shared" ca="1" si="5"/>
        <v>CN_11_14_REC200_IMG05a.png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500 x 500 px</v>
      </c>
      <c r="J14" s="64"/>
      <c r="K14" s="64" t="s">
        <v>192</v>
      </c>
      <c r="O14" s="2" t="str">
        <f>'Definición técnica de imagenes'!A22</f>
        <v>F6</v>
      </c>
    </row>
    <row r="15" spans="1:16" s="11" customFormat="1" ht="123" customHeight="1" x14ac:dyDescent="0.25">
      <c r="A15" s="12" t="str">
        <f t="shared" si="3"/>
        <v>IMG06</v>
      </c>
      <c r="B15" s="62" t="s">
        <v>190</v>
      </c>
      <c r="C15" s="20" t="str">
        <f t="shared" si="0"/>
        <v>Recurso M6A</v>
      </c>
      <c r="D15" s="63" t="s">
        <v>191</v>
      </c>
      <c r="E15" s="63" t="s">
        <v>155</v>
      </c>
      <c r="F15" s="13" t="str">
        <f t="shared" ca="1" si="4"/>
        <v>CN_11_14_REC200_IMG06n.png</v>
      </c>
      <c r="G15" s="13" t="str">
        <f ca="1">IF($F15&lt;&gt;"",IF($G$4="Recurso",VLOOKUP($E15,OFFSET('Definición técnica de imagenes'!$A$1,MATCH($G$5,'Definición técnica de imagenes'!$A$1:$A$104,0)-1,1,COUNTIF('Definición técnica de imagenes'!$A$3:$A$102,$G$5),5),5,FALSE),'Definición técnica de imagenes'!$F$16),"")</f>
        <v>286 x 286 px</v>
      </c>
      <c r="H15" s="13" t="str">
        <f t="shared" ca="1" si="5"/>
        <v>CN_11_14_REC200_IMG06a.png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500 x 500 px</v>
      </c>
      <c r="J15" s="66"/>
      <c r="K15" s="66" t="s">
        <v>192</v>
      </c>
      <c r="O15" s="2" t="str">
        <f>'Definición técnica de imagenes'!A24</f>
        <v>F6B</v>
      </c>
    </row>
    <row r="16" spans="1:16" s="11" customFormat="1" ht="123.75" customHeight="1" x14ac:dyDescent="0.3">
      <c r="A16" s="12" t="str">
        <f t="shared" si="3"/>
        <v>IMG07</v>
      </c>
      <c r="B16" s="62" t="s">
        <v>190</v>
      </c>
      <c r="C16" s="20" t="str">
        <f t="shared" si="0"/>
        <v>Recurso M6A</v>
      </c>
      <c r="D16" s="63" t="s">
        <v>191</v>
      </c>
      <c r="E16" s="63" t="s">
        <v>155</v>
      </c>
      <c r="F16" s="13" t="str">
        <f t="shared" ca="1" si="4"/>
        <v>CN_11_14_REC200_IMG07n.png</v>
      </c>
      <c r="G16" s="13" t="str">
        <f ca="1">IF($F16&lt;&gt;"",IF($G$4="Recurso",VLOOKUP($E16,OFFSET('Definición técnica de imagenes'!$A$1,MATCH($G$5,'Definición técnica de imagenes'!$A$1:$A$104,0)-1,1,COUNTIF('Definición técnica de imagenes'!$A$3:$A$102,$G$5),5),5,FALSE),'Definición técnica de imagenes'!$F$16),"")</f>
        <v>286 x 286 px</v>
      </c>
      <c r="H16" s="13" t="str">
        <f t="shared" ca="1" si="5"/>
        <v>CN_11_14_REC200_IMG07a.png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500 x 500 px</v>
      </c>
      <c r="J16" s="67"/>
      <c r="K16" s="68" t="s">
        <v>192</v>
      </c>
      <c r="O16" s="2" t="str">
        <f>'Definición técnica de imagenes'!A25</f>
        <v>F7</v>
      </c>
    </row>
    <row r="17" spans="1:15" s="11" customFormat="1" ht="123" customHeight="1" x14ac:dyDescent="0.25">
      <c r="A17" s="12" t="str">
        <f t="shared" si="3"/>
        <v>IMG08</v>
      </c>
      <c r="B17" s="62" t="s">
        <v>190</v>
      </c>
      <c r="C17" s="20" t="str">
        <f t="shared" si="0"/>
        <v>Recurso M6A</v>
      </c>
      <c r="D17" s="63" t="s">
        <v>191</v>
      </c>
      <c r="E17" s="63" t="s">
        <v>155</v>
      </c>
      <c r="F17" s="13" t="str">
        <f t="shared" ca="1" si="4"/>
        <v>CN_11_14_REC200_IMG08n.png</v>
      </c>
      <c r="G17" s="13" t="str">
        <f ca="1">IF($F17&lt;&gt;"",IF($G$4="Recurso",VLOOKUP($E17,OFFSET('Definición técnica de imagenes'!$A$1,MATCH($G$5,'Definición técnica de imagenes'!$A$1:$A$104,0)-1,1,COUNTIF('Definición técnica de imagenes'!$A$3:$A$102,$G$5),5),5,FALSE),'Definición técnica de imagenes'!$F$16),"")</f>
        <v>286 x 286 px</v>
      </c>
      <c r="H17" s="13" t="str">
        <f t="shared" ca="1" si="5"/>
        <v>CN_11_14_REC200_IMG08a.png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500 x 500 px</v>
      </c>
      <c r="J17" s="66"/>
      <c r="K17" s="66" t="s">
        <v>192</v>
      </c>
      <c r="O17" s="2" t="str">
        <f>'Definición técnica de imagenes'!A27</f>
        <v>F7B</v>
      </c>
    </row>
    <row r="18" spans="1:15" s="11" customFormat="1" ht="106.5" customHeight="1" x14ac:dyDescent="0.25">
      <c r="A18" s="12" t="str">
        <f t="shared" si="3"/>
        <v>IMG09</v>
      </c>
      <c r="B18" s="62" t="s">
        <v>190</v>
      </c>
      <c r="C18" s="20" t="str">
        <f t="shared" si="0"/>
        <v>Recurso M6A</v>
      </c>
      <c r="D18" s="63" t="s">
        <v>191</v>
      </c>
      <c r="E18" s="63" t="s">
        <v>155</v>
      </c>
      <c r="F18" s="13" t="str">
        <f t="shared" ca="1" si="4"/>
        <v>CN_11_14_REC200_IMG09n.png</v>
      </c>
      <c r="G18" s="13" t="str">
        <f ca="1">IF($F18&lt;&gt;"",IF($G$4="Recurso",VLOOKUP($E18,OFFSET('Definición técnica de imagenes'!$A$1,MATCH($G$5,'Definición técnica de imagenes'!$A$1:$A$104,0)-1,1,COUNTIF('Definición técnica de imagenes'!$A$3:$A$102,$G$5),5),5,FALSE),'Definición técnica de imagenes'!$F$16),"")</f>
        <v>286 x 286 px</v>
      </c>
      <c r="H18" s="13" t="str">
        <f t="shared" ca="1" si="5"/>
        <v>CN_11_14_REC200_IMG09a.png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500 x 500 px</v>
      </c>
      <c r="J18" s="66"/>
      <c r="K18" s="66" t="s">
        <v>192</v>
      </c>
      <c r="O18" s="2" t="str">
        <f>'Definición técnica de imagenes'!A30</f>
        <v>F8</v>
      </c>
    </row>
    <row r="19" spans="1:15" s="11" customFormat="1" ht="123.75" customHeight="1" x14ac:dyDescent="0.3">
      <c r="A19" s="12" t="str">
        <f t="shared" ref="A19:A50" si="6">IF(OR(B19&lt;&gt;"",J19&lt;&gt;""),CONCATENATE(LEFT(A18,3),IF(MID(A18,4,2)+1&lt;10,CONCATENATE("0",MID(A18,4,2)+1),MID(A18,4,2)+1)),"")</f>
        <v>IMG10</v>
      </c>
      <c r="B19" s="62" t="s">
        <v>190</v>
      </c>
      <c r="C19" s="20" t="str">
        <f t="shared" si="0"/>
        <v>Recurso M6A</v>
      </c>
      <c r="D19" s="63" t="s">
        <v>191</v>
      </c>
      <c r="E19" s="63" t="s">
        <v>155</v>
      </c>
      <c r="F19" s="13" t="str">
        <f t="shared" ca="1" si="4"/>
        <v>CN_11_14_REC200_IMG10n.png</v>
      </c>
      <c r="G19" s="13" t="str">
        <f ca="1">IF($F19&lt;&gt;"",IF($G$4="Recurso",VLOOKUP($E19,OFFSET('Definición técnica de imagenes'!$A$1,MATCH($G$5,'Definición técnica de imagenes'!$A$1:$A$104,0)-1,1,COUNTIF('Definición técnica de imagenes'!$A$3:$A$102,$G$5),5),5,FALSE),'Definición técnica de imagenes'!$F$16),"")</f>
        <v>286 x 286 px</v>
      </c>
      <c r="H19" s="13" t="str">
        <f t="shared" ca="1" si="5"/>
        <v>CN_11_14_REC200_IMG10a.png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500 x 500 px</v>
      </c>
      <c r="J19" s="67"/>
      <c r="K19" s="68" t="s">
        <v>192</v>
      </c>
      <c r="O19" s="2" t="str">
        <f>'Definición técnica de imagenes'!A31</f>
        <v>F10</v>
      </c>
    </row>
    <row r="20" spans="1:15" s="11" customFormat="1" x14ac:dyDescent="0.25">
      <c r="A20" s="12" t="str">
        <f t="shared" si="6"/>
        <v/>
      </c>
      <c r="B20" s="62"/>
      <c r="C20" s="20" t="str">
        <f t="shared" si="0"/>
        <v/>
      </c>
      <c r="D20" s="63"/>
      <c r="E20" s="63"/>
      <c r="F20" s="13" t="str">
        <f t="shared" si="4"/>
        <v/>
      </c>
      <c r="G20" s="13" t="str">
        <f ca="1">IF($F20&lt;&gt;"",IF($G$4="Recurso",VLOOKUP($E20,OFFSET('Definición técnica de imagenes'!$A$1,MATCH($G$5,'Definición técnica de imagenes'!$A$1:$A$104,0)-1,1,COUNTIF('Definición técnica de imagenes'!$A$3:$A$102,$G$5),5),5,FALSE),'Definición técnica de imagenes'!$F$16),"")</f>
        <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x14ac:dyDescent="0.25">
      <c r="A21" s="12" t="str">
        <f t="shared" si="6"/>
        <v/>
      </c>
      <c r="B21" s="62"/>
      <c r="C21" s="20" t="str">
        <f t="shared" si="0"/>
        <v/>
      </c>
      <c r="D21" s="63"/>
      <c r="E21" s="63"/>
      <c r="F21" s="13" t="str">
        <f t="shared" si="4"/>
        <v/>
      </c>
      <c r="G21" s="13" t="str">
        <f ca="1">IF($F21&lt;&gt;"",IF($G$4="Recurso",VLOOKUP($E21,OFFSET('Definición técnica de imagenes'!$A$1,MATCH($G$5,'Definición técnica de imagenes'!$A$1:$A$104,0)-1,1,COUNTIF('Definición técnica de imagenes'!$A$3:$A$102,$G$5),5),5,FALSE),'Definición técnica de imagenes'!$F$16),"")</f>
        <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x14ac:dyDescent="0.25">
      <c r="A22" s="12" t="str">
        <f t="shared" si="6"/>
        <v/>
      </c>
      <c r="B22" s="62"/>
      <c r="C22" s="20" t="str">
        <f t="shared" si="0"/>
        <v/>
      </c>
      <c r="D22" s="63"/>
      <c r="E22" s="63"/>
      <c r="F22" s="13" t="str">
        <f t="shared" si="4"/>
        <v/>
      </c>
      <c r="G22" s="13" t="str">
        <f ca="1">IF($F22&lt;&gt;"",IF($G$4="Recurso",VLOOKUP($E22,OFFSET('Definición técnica de imagenes'!$A$1,MATCH($G$5,'Definición técnica de imagenes'!$A$1:$A$104,0)-1,1,COUNTIF('Definición técnica de imagenes'!$A$3:$A$102,$G$5),5),5,FALSE),'Definición técnica de imagenes'!$F$16),"")</f>
        <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c r="O22" s="2" t="str">
        <f>'Definición técnica de imagenes'!A34</f>
        <v>F12</v>
      </c>
    </row>
    <row r="23" spans="1:15" s="11" customFormat="1" x14ac:dyDescent="0.25">
      <c r="A23" s="12" t="str">
        <f t="shared" si="6"/>
        <v/>
      </c>
      <c r="B23" s="62"/>
      <c r="C23" s="20" t="str">
        <f t="shared" si="0"/>
        <v/>
      </c>
      <c r="D23" s="63"/>
      <c r="E23" s="63"/>
      <c r="F23" s="13" t="str">
        <f t="shared" si="4"/>
        <v/>
      </c>
      <c r="G23" s="13" t="str">
        <f ca="1">IF($F23&lt;&gt;"",IF($G$4="Recurso",VLOOKUP($E23,OFFSET('Definición técnica de imagenes'!$A$1,MATCH($G$5,'Definición técnica de imagenes'!$A$1:$A$104,0)-1,1,COUNTIF('Definición técnica de imagenes'!$A$3:$A$102,$G$5),5),5,FALSE),'Definición técnica de imagenes'!$F$16),"")</f>
        <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6"/>
        <v/>
      </c>
      <c r="B24" s="62"/>
      <c r="C24" s="20" t="str">
        <f t="shared" si="0"/>
        <v/>
      </c>
      <c r="D24" s="63"/>
      <c r="E24" s="63"/>
      <c r="F24" s="13" t="str">
        <f t="shared" si="4"/>
        <v/>
      </c>
      <c r="G24" s="13" t="str">
        <f ca="1">IF($F24&lt;&gt;"",IF($G$4="Recurso",VLOOKUP($E24,OFFSET('Definición técnica de imagenes'!$A$1,MATCH($G$5,'Definición técnica de imagenes'!$A$1:$A$104,0)-1,1,COUNTIF('Definición técnica de imagenes'!$A$3:$A$102,$G$5),5),5,FALSE),'Definición técnica de imagenes'!$F$16),"")</f>
        <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2016-05-18T22:08:40Z</dcterms:modified>
</cp:coreProperties>
</file>